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" sheetId="1" state="visible" r:id="rId1"/>
    <sheet xmlns:r="http://schemas.openxmlformats.org/officeDocument/2006/relationships" name="Inputs" sheetId="2" state="visible" r:id="rId2"/>
  </sheets>
  <definedNames>
    <definedName name="_xlnm.Print_Area" localSheetId="0">'Report'!$A$1:$E$43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_(* #,##0_);_(* (#,##0);_(* &quot;-&quot;_);_(@_)"/>
    <numFmt numFmtId="165" formatCode="0.0"/>
    <numFmt numFmtId="166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1F3864"/>
      <sz val="14"/>
    </font>
    <font>
      <name val="Calibri"/>
      <color rgb="00595959"/>
      <sz val="11"/>
    </font>
    <font>
      <name val="Calibri"/>
      <i val="1"/>
      <color rgb="00808080"/>
      <sz val="9"/>
    </font>
    <font>
      <name val="Calibri"/>
      <color rgb="000000FF"/>
      <sz val="11"/>
    </font>
    <font>
      <name val="Calibri"/>
      <b val="1"/>
      <color rgb="00FFFFFF"/>
      <sz val="11"/>
    </font>
    <font>
      <name val="Calibri"/>
      <b val="1"/>
      <color rgb="001F3864"/>
      <sz val="11"/>
    </font>
    <font>
      <name val="Calibri"/>
      <color rgb="00008000"/>
      <sz val="11"/>
    </font>
    <font>
      <name val="Calibri"/>
      <b val="1"/>
      <sz val="11"/>
    </font>
    <font>
      <name val="Calibri"/>
      <sz val="11"/>
    </font>
    <font>
      <name val="Calibri"/>
      <b val="1"/>
      <color rgb="00008000"/>
      <sz val="1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D9E1F2"/>
      </patternFill>
    </fill>
  </fills>
  <borders count="3">
    <border>
      <left/>
      <right/>
      <top/>
      <bottom/>
      <diagonal/>
    </border>
    <border>
      <top style="thin"/>
    </border>
    <border>
      <top style="thin"/>
      <bottom style="medium"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4" borderId="0" pivotButton="0" quotePrefix="0" xfId="0"/>
    <xf numFmtId="0" fontId="0" fillId="4" borderId="0" pivotButton="0" quotePrefix="0" xfId="0"/>
    <xf numFmtId="164" fontId="7" fillId="0" borderId="0" pivotButton="0" quotePrefix="0" xfId="0"/>
    <xf numFmtId="16" fontId="7" fillId="0" borderId="0" pivotButton="0" quotePrefix="0" xfId="0"/>
    <xf numFmtId="165" fontId="7" fillId="0" borderId="0" pivotButton="0" quotePrefix="0" xfId="0"/>
    <xf numFmtId="0" fontId="5" fillId="3" borderId="0" applyAlignment="1" pivotButton="0" quotePrefix="0" xfId="0">
      <alignment horizontal="left"/>
    </xf>
    <xf numFmtId="17" fontId="5" fillId="3" borderId="0" applyAlignment="1" pivotButton="0" quotePrefix="0" xfId="0">
      <alignment horizontal="right"/>
    </xf>
    <xf numFmtId="164" fontId="0" fillId="0" borderId="1" pivotButton="0" quotePrefix="0" xfId="0"/>
    <xf numFmtId="0" fontId="8" fillId="0" borderId="0" pivotButton="0" quotePrefix="0" xfId="0"/>
    <xf numFmtId="164" fontId="8" fillId="0" borderId="2" pivotButton="0" quotePrefix="0" xfId="0"/>
    <xf numFmtId="164" fontId="9" fillId="0" borderId="0" pivotButton="0" quotePrefix="0" xfId="0"/>
    <xf numFmtId="164" fontId="0" fillId="0" borderId="0" pivotButton="0" quotePrefix="0" xfId="0"/>
    <xf numFmtId="164" fontId="10" fillId="0" borderId="2" pivotButton="0" quotePrefix="0" xfId="0"/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0" fontId="4" fillId="2" borderId="0" pivotButton="0" quotePrefix="0" xfId="0"/>
    <xf numFmtId="17" fontId="4" fillId="2" borderId="0" pivotButton="0" quotePrefix="0" xfId="0"/>
    <xf numFmtId="164" fontId="4" fillId="0" borderId="0" pivotButton="0" quotePrefix="0" xfId="0"/>
    <xf numFmtId="164" fontId="4" fillId="2" borderId="0" pivotButton="0" quotePrefix="0" xfId="0"/>
    <xf numFmtId="16" fontId="4" fillId="2" borderId="0" pivotButton="0" quotePrefix="0" xfId="0"/>
    <xf numFmtId="164" fontId="7" fillId="0" borderId="0" pivotButton="0" quotePrefix="0" xfId="0"/>
    <xf numFmtId="165" fontId="7" fillId="0" borderId="0" pivotButton="0" quotePrefix="0" xfId="0"/>
    <xf numFmtId="164" fontId="0" fillId="0" borderId="1" pivotButton="0" quotePrefix="0" xfId="0"/>
    <xf numFmtId="164" fontId="8" fillId="0" borderId="2" pivotButton="0" quotePrefix="0" xfId="0"/>
    <xf numFmtId="164" fontId="9" fillId="0" borderId="0" pivotButton="0" quotePrefix="0" xfId="0"/>
    <xf numFmtId="164" fontId="0" fillId="0" borderId="0" pivotButton="0" quotePrefix="0" xfId="0"/>
    <xf numFmtId="164" fontId="10" fillId="0" borderId="2" pivotButton="0" quotePrefix="0" xfId="0"/>
    <xf numFmtId="165" fontId="0" fillId="0" borderId="0" pivotButton="0" quotePrefix="0" xfId="0"/>
    <xf numFmtId="166" fontId="0" fillId="0" borderId="0" pivotButton="0" quotePrefix="0" xfId="0"/>
    <xf numFmtId="164" fontId="4" fillId="0" borderId="0" pivotButton="0" quotePrefix="0" xfId="0"/>
    <xf numFmtId="164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42"/>
  <sheetViews>
    <sheetView showGridLines="0" zoomScale="140" workbookViewId="0">
      <selection activeCell="A1" sqref="A1"/>
    </sheetView>
  </sheetViews>
  <sheetFormatPr baseColWidth="8" defaultRowHeight="15"/>
  <cols>
    <col width="2.5" customWidth="1" min="1" max="1"/>
    <col width="36" customWidth="1" min="2" max="2"/>
    <col width="13" customWidth="1" min="3" max="3"/>
    <col width="13" customWidth="1" min="4" max="4"/>
    <col width="13" customWidth="1" min="5" max="5"/>
  </cols>
  <sheetData>
    <row r="2">
      <c r="B2" s="1" t="inlineStr">
        <is>
          <t>Monthly Report</t>
        </is>
      </c>
    </row>
    <row r="3">
      <c r="B3" s="2">
        <f>Inputs!C3</f>
        <v/>
      </c>
    </row>
    <row r="4">
      <c r="B4" s="3">
        <f>TEXT(Inputs!C6,"mmmm yyyy")</f>
        <v/>
      </c>
    </row>
    <row r="6">
      <c r="B6" s="4" t="inlineStr">
        <is>
          <t>Cash</t>
        </is>
      </c>
      <c r="C6" s="5" t="n"/>
      <c r="D6" s="5" t="n"/>
      <c r="E6" s="5" t="n"/>
    </row>
    <row r="7">
      <c r="B7" t="inlineStr">
        <is>
          <t>Cash today</t>
        </is>
      </c>
      <c r="C7" s="25">
        <f>Inputs!C14</f>
        <v/>
      </c>
    </row>
    <row r="8">
      <c r="B8" t="inlineStr">
        <is>
          <t>Change this month</t>
        </is>
      </c>
      <c r="C8" s="25">
        <f>Inputs!C14-Inputs!D14</f>
        <v/>
      </c>
    </row>
    <row r="9">
      <c r="B9" t="inlineStr">
        <is>
          <t>Lowest cash, next 13 weeks</t>
        </is>
      </c>
      <c r="C9" s="25">
        <f>Inputs!C29</f>
        <v/>
      </c>
    </row>
    <row r="10">
      <c r="B10" t="inlineStr">
        <is>
          <t>Week of the lowest point</t>
        </is>
      </c>
      <c r="C10" s="7">
        <f>Inputs!C30</f>
        <v/>
      </c>
    </row>
    <row r="11">
      <c r="B11" t="inlineStr">
        <is>
          <t>Payroll runs that covers</t>
        </is>
      </c>
      <c r="C11" s="26">
        <f>IFERROR(Inputs!C29/Inputs!C25,0)</f>
        <v/>
      </c>
    </row>
    <row r="13">
      <c r="B13" s="4" t="inlineStr">
        <is>
          <t>Profit</t>
        </is>
      </c>
      <c r="C13" s="5" t="n"/>
      <c r="D13" s="5" t="n"/>
      <c r="E13" s="5" t="n"/>
    </row>
    <row r="14">
      <c r="B14" s="9" t="inlineStr"/>
      <c r="C14" s="10">
        <f>Inputs!C8</f>
        <v/>
      </c>
      <c r="D14" s="10">
        <f>Inputs!D8</f>
        <v/>
      </c>
      <c r="E14" s="10">
        <f>Inputs!E8</f>
        <v/>
      </c>
    </row>
    <row r="15">
      <c r="B15" t="inlineStr">
        <is>
          <t>Revenue</t>
        </is>
      </c>
      <c r="C15" s="25">
        <f>Inputs!C9</f>
        <v/>
      </c>
      <c r="D15" s="25">
        <f>Inputs!D9</f>
        <v/>
      </c>
      <c r="E15" s="25">
        <f>Inputs!E9</f>
        <v/>
      </c>
    </row>
    <row r="16">
      <c r="B16" t="inlineStr">
        <is>
          <t>Direct labor</t>
        </is>
      </c>
      <c r="C16" s="25">
        <f>Inputs!C10</f>
        <v/>
      </c>
      <c r="D16" s="25">
        <f>Inputs!D10</f>
        <v/>
      </c>
      <c r="E16" s="25">
        <f>Inputs!E10</f>
        <v/>
      </c>
    </row>
    <row r="17">
      <c r="B17" t="inlineStr">
        <is>
          <t>Gross profit</t>
        </is>
      </c>
      <c r="C17" s="27">
        <f>C15+C16</f>
        <v/>
      </c>
      <c r="D17" s="27">
        <f>D15+D16</f>
        <v/>
      </c>
      <c r="E17" s="27">
        <f>E15+E16</f>
        <v/>
      </c>
    </row>
    <row r="18">
      <c r="B18" t="inlineStr">
        <is>
          <t>Overhead</t>
        </is>
      </c>
      <c r="C18" s="25">
        <f>Inputs!C11</f>
        <v/>
      </c>
      <c r="D18" s="25">
        <f>Inputs!D11</f>
        <v/>
      </c>
      <c r="E18" s="25">
        <f>Inputs!E11</f>
        <v/>
      </c>
    </row>
    <row r="19">
      <c r="B19" s="12" t="inlineStr">
        <is>
          <t>Net profit</t>
        </is>
      </c>
      <c r="C19" s="28">
        <f>C17+C18</f>
        <v/>
      </c>
      <c r="D19" s="28">
        <f>D17+D18</f>
        <v/>
      </c>
      <c r="E19" s="28">
        <f>E17+E18</f>
        <v/>
      </c>
    </row>
    <row r="21">
      <c r="B21" s="4" t="inlineStr">
        <is>
          <t>Where the profit went</t>
        </is>
      </c>
      <c r="C21" s="5" t="n"/>
      <c r="D21" s="5" t="n"/>
      <c r="E21" s="5" t="n"/>
    </row>
    <row r="22">
      <c r="B22" t="inlineStr">
        <is>
          <t>Net profit</t>
        </is>
      </c>
      <c r="C22" s="29">
        <f>C19</f>
        <v/>
      </c>
    </row>
    <row r="23">
      <c r="B23" t="inlineStr">
        <is>
          <t>Customers owe more (less)</t>
        </is>
      </c>
      <c r="C23" s="25">
        <f>-(Inputs!C15-Inputs!D15)</f>
        <v/>
      </c>
    </row>
    <row r="24">
      <c r="B24" t="inlineStr">
        <is>
          <t>Loan principal paid</t>
        </is>
      </c>
      <c r="C24" s="25">
        <f>Inputs!C19</f>
        <v/>
      </c>
    </row>
    <row r="25">
      <c r="B25" t="inlineStr">
        <is>
          <t>Owner draw</t>
        </is>
      </c>
      <c r="C25" s="25">
        <f>Inputs!C20</f>
        <v/>
      </c>
    </row>
    <row r="26">
      <c r="B26" t="inlineStr">
        <is>
          <t>Equipment bought</t>
        </is>
      </c>
      <c r="C26" s="25">
        <f>Inputs!C21</f>
        <v/>
      </c>
    </row>
    <row r="27">
      <c r="B27" t="inlineStr">
        <is>
          <t>Other</t>
        </is>
      </c>
      <c r="C27" s="30">
        <f>C28-SUM(C22:C26)</f>
        <v/>
      </c>
    </row>
    <row r="28">
      <c r="B28" s="12" t="inlineStr">
        <is>
          <t>Change in cash</t>
        </is>
      </c>
      <c r="C28" s="31">
        <f>Inputs!C14-Inputs!D14</f>
        <v/>
      </c>
    </row>
    <row r="30">
      <c r="B30" s="4" t="inlineStr">
        <is>
          <t>Six numbers to watch</t>
        </is>
      </c>
      <c r="C30" s="5" t="n"/>
      <c r="D30" s="5" t="n"/>
      <c r="E30" s="5" t="n"/>
    </row>
    <row r="31">
      <c r="B31" s="9" t="inlineStr"/>
      <c r="C31" s="10">
        <f>Inputs!C8</f>
        <v/>
      </c>
      <c r="D31" s="10">
        <f>Inputs!D8</f>
        <v/>
      </c>
    </row>
    <row r="32">
      <c r="B32" t="inlineStr">
        <is>
          <t>Weeks of payroll in the bank</t>
        </is>
      </c>
      <c r="C32" s="32">
        <f>IFERROR(Inputs!C14/(Inputs!C25*Inputs!C26/52),0)</f>
        <v/>
      </c>
      <c r="D32" s="32">
        <f>IFERROR(Inputs!D14/(Inputs!D25*Inputs!D26/52),0)</f>
        <v/>
      </c>
    </row>
    <row r="33">
      <c r="B33" t="inlineStr">
        <is>
          <t>Days to collect</t>
        </is>
      </c>
      <c r="C33" s="18">
        <f>IFERROR(Inputs!C15/Inputs!C9*30,0)</f>
        <v/>
      </c>
      <c r="D33" s="18">
        <f>IFERROR(Inputs!D15/Inputs!D9*30,0)</f>
        <v/>
      </c>
    </row>
    <row r="34">
      <c r="B34" t="inlineStr">
        <is>
          <t>Owed over 60 days</t>
        </is>
      </c>
      <c r="C34" s="30">
        <f>Inputs!C16</f>
        <v/>
      </c>
      <c r="D34" s="30">
        <f>Inputs!D16</f>
        <v/>
      </c>
    </row>
    <row r="35">
      <c r="B35" t="inlineStr">
        <is>
          <t>Top 5 customers, share of revenue</t>
        </is>
      </c>
      <c r="C35" s="33">
        <f>IFERROR(Inputs!C24/Inputs!C9,0)</f>
        <v/>
      </c>
      <c r="D35" s="33">
        <f>IFERROR(Inputs!D24/Inputs!D9,0)</f>
        <v/>
      </c>
    </row>
    <row r="36">
      <c r="B36" t="inlineStr">
        <is>
          <t>Gross margin</t>
        </is>
      </c>
      <c r="C36" s="33">
        <f>IFERROR(C17/C15,0)</f>
        <v/>
      </c>
      <c r="D36" s="33">
        <f>IFERROR(D17/D15,0)</f>
        <v/>
      </c>
    </row>
    <row r="37">
      <c r="B37" t="inlineStr">
        <is>
          <t>Labor, share of revenue</t>
        </is>
      </c>
      <c r="C37" s="33">
        <f>IFERROR(-C16/C15,0)</f>
        <v/>
      </c>
      <c r="D37" s="33">
        <f>IFERROR(-D16/D15,0)</f>
        <v/>
      </c>
    </row>
    <row r="39">
      <c r="B39" s="4" t="inlineStr">
        <is>
          <t>Three things to do this month</t>
        </is>
      </c>
      <c r="C39" s="5" t="n"/>
      <c r="D39" s="5" t="n"/>
      <c r="E39" s="5" t="n"/>
    </row>
    <row r="40">
      <c r="B40" s="20" t="inlineStr">
        <is>
          <t>1. Collect the $21,500 over 60 days, largest accounts first.</t>
        </is>
      </c>
    </row>
    <row r="41">
      <c r="B41" s="20" t="inlineStr">
        <is>
          <t>2. Hold the owner draw until the November low point passes.</t>
        </is>
      </c>
    </row>
    <row r="42">
      <c r="B42" s="20" t="inlineStr">
        <is>
          <t>3. Ask the bank about the line of credit limit now.</t>
        </is>
      </c>
    </row>
  </sheetData>
  <mergeCells count="3">
    <mergeCell ref="B40:E40"/>
    <mergeCell ref="B41:E41"/>
    <mergeCell ref="B42:E42"/>
  </mergeCells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30"/>
  <sheetViews>
    <sheetView showGridLines="0" zoomScale="140" workbookViewId="0">
      <selection activeCell="A1" sqref="A1"/>
    </sheetView>
  </sheetViews>
  <sheetFormatPr baseColWidth="8" defaultRowHeight="15"/>
  <cols>
    <col width="2.5" customWidth="1" min="1" max="1"/>
    <col width="36" customWidth="1" min="2" max="2"/>
    <col width="13" customWidth="1" min="3" max="3"/>
    <col width="13" customWidth="1" min="4" max="4"/>
    <col width="13" customWidth="1" min="5" max="5"/>
  </cols>
  <sheetData>
    <row r="2">
      <c r="B2" s="1" t="inlineStr">
        <is>
          <t>Inputs</t>
        </is>
      </c>
    </row>
    <row r="3">
      <c r="B3" s="2" t="inlineStr">
        <is>
          <t>Company name</t>
        </is>
      </c>
      <c r="C3" s="20" t="inlineStr">
        <is>
          <t>Your Company</t>
        </is>
      </c>
    </row>
    <row r="4">
      <c r="B4" s="3" t="inlineStr">
        <is>
          <t>Example numbers. Replace with yours.</t>
        </is>
      </c>
    </row>
    <row r="6">
      <c r="B6" t="inlineStr">
        <is>
          <t>Report month end</t>
        </is>
      </c>
      <c r="C6" s="21" t="n">
        <v>46295</v>
      </c>
    </row>
    <row r="8">
      <c r="B8" s="9" t="inlineStr">
        <is>
          <t>Profit and loss</t>
        </is>
      </c>
      <c r="C8" s="10">
        <f>C6</f>
        <v/>
      </c>
      <c r="D8" s="10">
        <f>EOMONTH(C6,-1)</f>
        <v/>
      </c>
      <c r="E8" s="10">
        <f>EOMONTH(C6,-12)</f>
        <v/>
      </c>
    </row>
    <row r="9">
      <c r="B9" t="inlineStr">
        <is>
          <t>Revenue</t>
        </is>
      </c>
      <c r="C9" s="34" t="n">
        <v>102400</v>
      </c>
      <c r="D9" s="34" t="n">
        <v>98100</v>
      </c>
      <c r="E9" s="34" t="n">
        <v>91800</v>
      </c>
    </row>
    <row r="10">
      <c r="B10" t="inlineStr">
        <is>
          <t>Direct labor</t>
        </is>
      </c>
      <c r="C10" s="34" t="n">
        <v>-61400</v>
      </c>
      <c r="D10" s="34" t="n">
        <v>-59200</v>
      </c>
      <c r="E10" s="34" t="n">
        <v>-54900</v>
      </c>
    </row>
    <row r="11">
      <c r="B11" t="inlineStr">
        <is>
          <t>Overhead</t>
        </is>
      </c>
      <c r="C11" s="34" t="n">
        <v>-30100</v>
      </c>
      <c r="D11" s="34" t="n">
        <v>-29800</v>
      </c>
      <c r="E11" s="34" t="n">
        <v>-27600</v>
      </c>
    </row>
    <row r="13">
      <c r="B13" s="9" t="inlineStr">
        <is>
          <t>Balance sheet</t>
        </is>
      </c>
      <c r="C13" s="10">
        <f>C6</f>
        <v/>
      </c>
      <c r="D13" s="10">
        <f>EOMONTH(C6,-1)</f>
        <v/>
      </c>
    </row>
    <row r="14">
      <c r="B14" t="inlineStr">
        <is>
          <t>Cash in the bank</t>
        </is>
      </c>
      <c r="C14" s="34" t="n">
        <v>47800</v>
      </c>
      <c r="D14" s="34" t="n">
        <v>61300</v>
      </c>
    </row>
    <row r="15">
      <c r="B15" t="inlineStr">
        <is>
          <t>Owed by customers</t>
        </is>
      </c>
      <c r="C15" s="34" t="n">
        <v>148000</v>
      </c>
      <c r="D15" s="34" t="n">
        <v>133800</v>
      </c>
    </row>
    <row r="16">
      <c r="B16" t="inlineStr">
        <is>
          <t>Owed over 60 days</t>
        </is>
      </c>
      <c r="C16" s="34" t="n">
        <v>21500</v>
      </c>
      <c r="D16" s="34" t="n">
        <v>12800</v>
      </c>
    </row>
    <row r="18">
      <c r="B18" s="9" t="inlineStr">
        <is>
          <t>Cash paid out, not in profit</t>
        </is>
      </c>
      <c r="C18" s="10">
        <f>C6</f>
        <v/>
      </c>
    </row>
    <row r="19">
      <c r="B19" t="inlineStr">
        <is>
          <t>Loan principal paid</t>
        </is>
      </c>
      <c r="C19" s="34" t="n">
        <v>-2500</v>
      </c>
    </row>
    <row r="20">
      <c r="B20" t="inlineStr">
        <is>
          <t>Owner draw</t>
        </is>
      </c>
      <c r="C20" s="34" t="n">
        <v>-8000</v>
      </c>
    </row>
    <row r="21">
      <c r="B21" t="inlineStr">
        <is>
          <t>Equipment bought</t>
        </is>
      </c>
      <c r="C21" s="34" t="n">
        <v>0</v>
      </c>
    </row>
    <row r="23">
      <c r="B23" s="9" t="inlineStr">
        <is>
          <t>Customers and payroll</t>
        </is>
      </c>
      <c r="C23" s="10">
        <f>C6</f>
        <v/>
      </c>
      <c r="D23" s="10">
        <f>EOMONTH(C6,-1)</f>
        <v/>
      </c>
    </row>
    <row r="24">
      <c r="B24" t="inlineStr">
        <is>
          <t>Top 5 customers' revenue</t>
        </is>
      </c>
      <c r="C24" s="34" t="n">
        <v>47100</v>
      </c>
      <c r="D24" s="34" t="n">
        <v>44100</v>
      </c>
    </row>
    <row r="25">
      <c r="B25" t="inlineStr">
        <is>
          <t>Payroll per run</t>
        </is>
      </c>
      <c r="C25" s="34" t="n">
        <v>28300</v>
      </c>
      <c r="D25" s="34" t="n">
        <v>28300</v>
      </c>
    </row>
    <row r="26">
      <c r="B26" t="inlineStr">
        <is>
          <t>Payroll runs per year</t>
        </is>
      </c>
      <c r="C26" s="34" t="n">
        <v>26</v>
      </c>
      <c r="D26" s="34" t="n">
        <v>26</v>
      </c>
    </row>
    <row r="28">
      <c r="B28" s="9" t="inlineStr">
        <is>
          <t>Cash forecast</t>
        </is>
      </c>
      <c r="C28" s="10">
        <f>C6</f>
        <v/>
      </c>
    </row>
    <row r="29">
      <c r="B29" t="inlineStr">
        <is>
          <t>Lowest cash, next 13 weeks</t>
        </is>
      </c>
      <c r="C29" s="35" t="n">
        <v>18600</v>
      </c>
    </row>
    <row r="30">
      <c r="B30" t="inlineStr">
        <is>
          <t>Week of the lowest point</t>
        </is>
      </c>
      <c r="C30" s="24" t="n">
        <v>46336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2026-10-08T14:28:22Z</dcterms:created>
  <dcterms:modified xmlns:dcterms="http://purl.org/dc/terms/" xmlns:xsi="http://www.w3.org/2001/XMLSchema-instance" xsi:type="dcterms:W3CDTF">2026-10-08T17:02:42Z</dcterms:modified>
</cp:coreProperties>
</file>